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5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<sst xmlns="http://schemas.openxmlformats.org/spreadsheetml/2006/main" count="69" uniqueCount="43">
  <si>
    <t>Wahlvorschlag Nr. 01</t>
  </si>
  <si>
    <t>Christlich-Soziale Union in Bayern</t>
  </si>
  <si>
    <t xml:space="preserve"> </t>
  </si>
  <si>
    <t>Summe</t>
  </si>
  <si>
    <t>Eingabe</t>
  </si>
  <si>
    <t>Rechnung</t>
  </si>
  <si>
    <t>Einzel</t>
  </si>
  <si>
    <t>Liste</t>
  </si>
  <si>
    <t>Goldkuhle Manfred</t>
  </si>
  <si>
    <t>Gaul Silvia</t>
  </si>
  <si>
    <t>Zang Waldemar</t>
  </si>
  <si>
    <t>Köhler Eugen</t>
  </si>
  <si>
    <t>Dr. med. Just Dagmar</t>
  </si>
  <si>
    <t>Hombach Michael</t>
  </si>
  <si>
    <t>Scheiner Egon</t>
  </si>
  <si>
    <t>Dittmaier Theo</t>
  </si>
  <si>
    <t>Szathmary René</t>
  </si>
  <si>
    <t>Brönner Matthias</t>
  </si>
  <si>
    <t>Görlich Barbara</t>
  </si>
  <si>
    <t>Knauer Hermann</t>
  </si>
  <si>
    <t>Gentsch Michael</t>
  </si>
  <si>
    <t>Kraft Erich</t>
  </si>
  <si>
    <t>Ruf Isabel</t>
  </si>
  <si>
    <t>Riedmann Michael</t>
  </si>
  <si>
    <t>Lamprecht Roland</t>
  </si>
  <si>
    <t>Hopp Erich</t>
  </si>
  <si>
    <t>Mehling Uwe</t>
  </si>
  <si>
    <t>Ehrenfels Peter</t>
  </si>
  <si>
    <t>Schmitt Jürgen</t>
  </si>
  <si>
    <t>Sultan Bernd</t>
  </si>
  <si>
    <t>Petershofen Gunther</t>
  </si>
  <si>
    <t>Maier Bernhard</t>
  </si>
  <si>
    <t>Führen Sie eine Probewahl durch</t>
  </si>
  <si>
    <t>Farbiges Feld vor den Kandidaten   1, 2 oder 3</t>
  </si>
  <si>
    <t>Eingabe ändern mit der Leertaste oder durch Überschreiben</t>
  </si>
  <si>
    <t>Einzelstimmen vergeben</t>
  </si>
  <si>
    <t>Listenstimmen angerechnet</t>
  </si>
  <si>
    <t>Tragen Sie Ihre Stimmen in die farbigen Felder der Spalte Eingabe ein</t>
  </si>
  <si>
    <t>Einzelstimmen</t>
  </si>
  <si>
    <t xml:space="preserve">restliche </t>
  </si>
  <si>
    <t>Blaues Feld "x" für Listenwahl</t>
  </si>
  <si>
    <t>Veränderung Liste</t>
  </si>
  <si>
    <t>Formel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</si>
</sst>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Comic Sans MS"/>
      <family val="4"/>
    </font>
    <font>
      <b/>
      <sz val="10"/>
      <color indexed="9"/>
      <name val="Comic Sans MS"/>
      <family val="4"/>
    </font>
    <font>
      <b/>
      <sz val="12"/>
      <color indexed="9"/>
      <name val="Comic Sans MS"/>
      <family val="4"/>
    </font>
    <font>
      <b/>
      <sz val="10"/>
      <color indexed="8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sz val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top" wrapText="1"/>
      <protection/>
    </xf>
    <xf numFmtId="0" fontId="2" fillId="4" borderId="1" xfId="0" applyFont="1" applyFill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7" fillId="5" borderId="3" xfId="0" applyFont="1" applyFill="1" applyBorder="1" applyAlignment="1" applyProtection="1">
      <alignment horizontal="center"/>
      <protection/>
    </xf>
    <xf numFmtId="0" fontId="7" fillId="5" borderId="4" xfId="0" applyFont="1" applyFill="1" applyBorder="1" applyAlignment="1" applyProtection="1">
      <alignment/>
      <protection/>
    </xf>
    <xf numFmtId="0" fontId="2" fillId="5" borderId="4" xfId="0" applyFont="1" applyFill="1" applyBorder="1" applyAlignment="1" applyProtection="1">
      <alignment/>
      <protection/>
    </xf>
    <xf numFmtId="0" fontId="4" fillId="6" borderId="4" xfId="0" applyFont="1" applyFill="1" applyBorder="1" applyAlignment="1" applyProtection="1">
      <alignment/>
      <protection/>
    </xf>
    <xf numFmtId="0" fontId="4" fillId="6" borderId="4" xfId="0" applyFont="1" applyFill="1" applyBorder="1" applyAlignment="1" applyProtection="1">
      <alignment horizontal="center"/>
      <protection/>
    </xf>
    <xf numFmtId="0" fontId="3" fillId="6" borderId="5" xfId="0" applyFont="1" applyFill="1" applyBorder="1" applyAlignment="1" applyProtection="1">
      <alignment/>
      <protection/>
    </xf>
    <xf numFmtId="0" fontId="7" fillId="3" borderId="6" xfId="0" applyFont="1" applyFill="1" applyBorder="1" applyAlignment="1" applyProtection="1">
      <alignment horizontal="center"/>
      <protection/>
    </xf>
    <xf numFmtId="0" fontId="7" fillId="3" borderId="7" xfId="0" applyFont="1" applyFill="1" applyBorder="1" applyAlignment="1" applyProtection="1">
      <alignment/>
      <protection/>
    </xf>
    <xf numFmtId="0" fontId="2" fillId="3" borderId="7" xfId="0" applyFont="1" applyFill="1" applyBorder="1" applyAlignment="1" applyProtection="1">
      <alignment/>
      <protection/>
    </xf>
    <xf numFmtId="0" fontId="4" fillId="6" borderId="7" xfId="0" applyFont="1" applyFill="1" applyBorder="1" applyAlignment="1" applyProtection="1">
      <alignment/>
      <protection/>
    </xf>
    <xf numFmtId="0" fontId="4" fillId="6" borderId="7" xfId="0" applyFont="1" applyFill="1" applyBorder="1" applyAlignment="1" applyProtection="1">
      <alignment horizontal="center"/>
      <protection/>
    </xf>
    <xf numFmtId="0" fontId="3" fillId="6" borderId="8" xfId="0" applyFont="1" applyFill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B28" sqref="B28"/>
    </sheetView>
  </sheetViews>
  <sheetFormatPr defaultColWidth="11.421875" defaultRowHeight="12.75"/>
  <cols>
    <col min="1" max="1" width="28.7109375" style="3" customWidth="1"/>
    <col min="2" max="2" width="8.421875" style="3" customWidth="1"/>
    <col min="3" max="3" width="10.140625" style="3" customWidth="1"/>
    <col min="4" max="4" width="5.28125" style="3" customWidth="1"/>
    <col min="5" max="5" width="21.28125" style="3" customWidth="1"/>
    <col min="6" max="6" width="13.28125" style="3" customWidth="1"/>
    <col min="7" max="7" width="15.421875" style="3" customWidth="1"/>
    <col min="8" max="8" width="15.7109375" style="3" customWidth="1"/>
    <col min="9" max="9" width="13.57421875" style="3" customWidth="1"/>
    <col min="10" max="16384" width="11.421875" style="3" customWidth="1"/>
  </cols>
  <sheetData>
    <row r="1" spans="1:10" ht="19.5">
      <c r="A1" s="12"/>
      <c r="B1" s="13"/>
      <c r="C1" s="12" t="s">
        <v>32</v>
      </c>
      <c r="D1" s="13"/>
      <c r="E1" s="13"/>
      <c r="F1" s="13"/>
      <c r="G1" s="13"/>
      <c r="H1" s="13"/>
      <c r="I1" s="13"/>
      <c r="J1" s="8"/>
    </row>
    <row r="2" spans="1:10" ht="19.5">
      <c r="A2" s="12"/>
      <c r="B2" s="13"/>
      <c r="C2" s="12"/>
      <c r="D2" s="13"/>
      <c r="E2" s="13"/>
      <c r="F2" s="13"/>
      <c r="G2" s="13"/>
      <c r="H2" s="13"/>
      <c r="I2" s="13"/>
      <c r="J2" s="8"/>
    </row>
    <row r="3" spans="1:10" ht="16.5">
      <c r="A3" s="13" t="s">
        <v>37</v>
      </c>
      <c r="B3" s="13"/>
      <c r="C3" s="13"/>
      <c r="D3" s="13"/>
      <c r="E3" s="13"/>
      <c r="F3" s="13"/>
      <c r="G3" s="13"/>
      <c r="H3" s="13"/>
      <c r="I3" s="13"/>
      <c r="J3" s="31"/>
    </row>
    <row r="4" spans="1:11" ht="19.5">
      <c r="A4" s="13" t="s">
        <v>33</v>
      </c>
      <c r="B4" s="13"/>
      <c r="C4" s="13"/>
      <c r="D4" s="13" t="s">
        <v>34</v>
      </c>
      <c r="E4" s="14"/>
      <c r="F4" s="15"/>
      <c r="G4" s="13"/>
      <c r="H4" s="13"/>
      <c r="I4" s="13"/>
      <c r="J4" s="13"/>
      <c r="K4" s="8"/>
    </row>
    <row r="5" spans="1:11" ht="19.5">
      <c r="A5" s="13"/>
      <c r="B5" s="13"/>
      <c r="C5" s="13"/>
      <c r="D5" s="13"/>
      <c r="E5" s="14"/>
      <c r="F5" s="15"/>
      <c r="G5" s="13"/>
      <c r="H5" s="13"/>
      <c r="I5" s="13"/>
      <c r="J5" s="13"/>
      <c r="K5" s="8"/>
    </row>
    <row r="6" spans="1:11" ht="19.5">
      <c r="A6" s="18">
        <f>B35</f>
        <v>0</v>
      </c>
      <c r="B6" s="19" t="s">
        <v>35</v>
      </c>
      <c r="C6" s="20"/>
      <c r="D6" s="20"/>
      <c r="F6" s="21" t="str">
        <f>IF(B36&lt;25,"GÜLTIG","UNGÜLTIG")</f>
        <v>GÜLTIG</v>
      </c>
      <c r="G6" s="22">
        <f>IF(B36&lt;25,24-B35,"UNGÜLTIG")</f>
        <v>24</v>
      </c>
      <c r="H6" s="23" t="s">
        <v>39</v>
      </c>
      <c r="I6" s="32"/>
      <c r="J6" s="13"/>
      <c r="K6" s="8"/>
    </row>
    <row r="7" spans="1:11" ht="19.5">
      <c r="A7" s="24">
        <f>C35-B35</f>
        <v>0</v>
      </c>
      <c r="B7" s="25" t="s">
        <v>36</v>
      </c>
      <c r="C7" s="26"/>
      <c r="D7" s="26"/>
      <c r="F7" s="27"/>
      <c r="G7" s="28"/>
      <c r="H7" s="29" t="s">
        <v>38</v>
      </c>
      <c r="I7" s="32"/>
      <c r="J7" s="13"/>
      <c r="K7" s="8"/>
    </row>
    <row r="8" spans="1:11" ht="19.5">
      <c r="A8" s="16" t="s">
        <v>0</v>
      </c>
      <c r="B8" s="17" t="s">
        <v>4</v>
      </c>
      <c r="C8" s="14"/>
      <c r="D8" s="15"/>
      <c r="E8" s="33"/>
      <c r="F8" s="33"/>
      <c r="G8" s="9"/>
      <c r="H8" s="10"/>
      <c r="I8" s="11"/>
      <c r="J8" s="13"/>
      <c r="K8" s="8"/>
    </row>
    <row r="9" spans="1:11" ht="16.5">
      <c r="A9" s="3" t="s">
        <v>40</v>
      </c>
      <c r="B9" s="4" t="s">
        <v>2</v>
      </c>
      <c r="C9" s="1"/>
      <c r="D9" s="7">
        <v>100</v>
      </c>
      <c r="E9" s="3" t="s">
        <v>1</v>
      </c>
      <c r="H9" s="32"/>
      <c r="I9" s="13"/>
      <c r="J9" s="13"/>
      <c r="K9" s="8"/>
    </row>
    <row r="10" spans="3:11" ht="16.5">
      <c r="C10" s="1" t="s">
        <v>5</v>
      </c>
      <c r="D10" s="7"/>
      <c r="F10" s="34"/>
      <c r="G10" s="8"/>
      <c r="H10" s="32"/>
      <c r="I10" s="13"/>
      <c r="J10" s="13"/>
      <c r="K10" s="8"/>
    </row>
    <row r="11" spans="1:11" ht="16.5">
      <c r="A11" s="5" t="str">
        <f>IF(B11&gt;3,"HÖCHSTENS 3 STIMMEN",IF(B11&gt;0,"PASST",""))</f>
        <v>HÖCHSTENS 3 STIMMEN</v>
      </c>
      <c r="B11" s="6" t="s">
        <v>2</v>
      </c>
      <c r="C11" s="2">
        <f>IF(AND(B11&gt;0,B11&lt;4),B11,IF(AND($B$9="x",$B$36&lt;24),1,""))</f>
      </c>
      <c r="D11" s="7">
        <v>101</v>
      </c>
      <c r="E11" s="3" t="s">
        <v>8</v>
      </c>
      <c r="F11" s="34"/>
      <c r="G11" s="8"/>
      <c r="H11" s="32"/>
      <c r="I11" s="13"/>
      <c r="J11" s="13"/>
      <c r="K11" s="8"/>
    </row>
    <row r="12" spans="1:11" ht="16.5">
      <c r="A12" s="5" t="str">
        <f aca="true" t="shared" si="0" ref="A12:A34">IF(B12&gt;3,"HÖCHSTENS 3 STIMMEN",IF(B12&gt;0,"PASST",""))</f>
        <v>HÖCHSTENS 3 STIMMEN</v>
      </c>
      <c r="B12" s="6" t="s">
        <v>2</v>
      </c>
      <c r="C12" s="2">
        <f>IF(AND(B12&gt;0,B12&lt;4),B12,IF(AND($B$9="x",$B$36&lt;23),1,""))</f>
      </c>
      <c r="D12" s="7">
        <v>102</v>
      </c>
      <c r="E12" s="3" t="s">
        <v>9</v>
      </c>
      <c r="F12" s="34"/>
      <c r="G12" s="8"/>
      <c r="H12" s="32"/>
      <c r="I12" s="13"/>
      <c r="J12" s="13"/>
      <c r="K12" s="8"/>
    </row>
    <row r="13" spans="1:11" ht="16.5">
      <c r="A13" s="5" t="str">
        <f t="shared" si="0"/>
        <v>HÖCHSTENS 3 STIMMEN</v>
      </c>
      <c r="B13" s="6" t="s">
        <v>2</v>
      </c>
      <c r="C13" s="2">
        <f>IF(AND(B13&gt;0,B13&lt;4),B13,IF(AND($B$9="x",$B$36&lt;22),1,""))</f>
      </c>
      <c r="D13" s="7">
        <v>103</v>
      </c>
      <c r="E13" s="3" t="s">
        <v>10</v>
      </c>
      <c r="F13" s="34"/>
      <c r="G13" s="8"/>
      <c r="H13" s="32"/>
      <c r="I13" s="13"/>
      <c r="J13" s="13"/>
      <c r="K13" s="8"/>
    </row>
    <row r="14" spans="1:11" ht="16.5">
      <c r="A14" s="5" t="str">
        <f t="shared" si="0"/>
        <v>HÖCHSTENS 3 STIMMEN</v>
      </c>
      <c r="B14" s="6" t="s">
        <v>2</v>
      </c>
      <c r="C14" s="2">
        <f>IF(AND(B14&gt;0,B14&lt;4),B14,IF(AND($B$9="x",$B$36&lt;21),1,""))</f>
      </c>
      <c r="D14" s="7">
        <v>104</v>
      </c>
      <c r="E14" s="3" t="s">
        <v>11</v>
      </c>
      <c r="F14" s="34"/>
      <c r="G14" s="8"/>
      <c r="H14" s="32"/>
      <c r="I14" s="13"/>
      <c r="J14" s="13"/>
      <c r="K14" s="8"/>
    </row>
    <row r="15" spans="1:11" ht="16.5">
      <c r="A15" s="5" t="str">
        <f t="shared" si="0"/>
        <v>HÖCHSTENS 3 STIMMEN</v>
      </c>
      <c r="B15" s="6" t="s">
        <v>2</v>
      </c>
      <c r="C15" s="2">
        <f>IF(AND(B15&gt;0,B15&lt;4),B15,IF(AND($B$9="x",$B$36&lt;20),1,""))</f>
      </c>
      <c r="D15" s="7">
        <v>105</v>
      </c>
      <c r="E15" s="3" t="s">
        <v>12</v>
      </c>
      <c r="F15" s="34"/>
      <c r="G15" s="8"/>
      <c r="H15" s="32"/>
      <c r="I15" s="13"/>
      <c r="J15" s="13"/>
      <c r="K15" s="8"/>
    </row>
    <row r="16" spans="1:11" ht="16.5">
      <c r="A16" s="5" t="str">
        <f t="shared" si="0"/>
        <v>HÖCHSTENS 3 STIMMEN</v>
      </c>
      <c r="B16" s="6" t="s">
        <v>2</v>
      </c>
      <c r="C16" s="2">
        <f>IF(AND(B16&gt;0,B16&lt;4),B16,IF(AND($B$9="x",$B$36&lt;19),1,""))</f>
      </c>
      <c r="D16" s="7">
        <v>106</v>
      </c>
      <c r="E16" s="3" t="s">
        <v>13</v>
      </c>
      <c r="F16" s="34"/>
      <c r="G16" s="8"/>
      <c r="H16" s="32"/>
      <c r="I16" s="13"/>
      <c r="J16" s="13"/>
      <c r="K16" s="8"/>
    </row>
    <row r="17" spans="1:11" ht="16.5">
      <c r="A17" s="5" t="str">
        <f t="shared" si="0"/>
        <v>HÖCHSTENS 3 STIMMEN</v>
      </c>
      <c r="B17" s="6" t="s">
        <v>2</v>
      </c>
      <c r="C17" s="2">
        <f>IF(AND(B17&gt;0,B17&lt;4),B17,IF(AND($B$9="x",$B$36&lt;18),1,""))</f>
      </c>
      <c r="D17" s="7">
        <v>107</v>
      </c>
      <c r="E17" s="3" t="s">
        <v>14</v>
      </c>
      <c r="F17" s="34"/>
      <c r="G17" s="8"/>
      <c r="H17" s="32"/>
      <c r="I17" s="13"/>
      <c r="J17" s="13"/>
      <c r="K17" s="8"/>
    </row>
    <row r="18" spans="1:11" ht="16.5">
      <c r="A18" s="5" t="str">
        <f t="shared" si="0"/>
        <v>HÖCHSTENS 3 STIMMEN</v>
      </c>
      <c r="B18" s="6" t="s">
        <v>2</v>
      </c>
      <c r="C18" s="2">
        <f>IF(AND(B18&gt;0,B18&lt;4),B18,IF(AND($B$9="x",$B$36&lt;17),1,""))</f>
      </c>
      <c r="D18" s="7">
        <v>108</v>
      </c>
      <c r="E18" s="3" t="s">
        <v>15</v>
      </c>
      <c r="F18" s="34"/>
      <c r="G18" s="8"/>
      <c r="H18" s="32"/>
      <c r="I18" s="13"/>
      <c r="J18" s="13"/>
      <c r="K18" s="8"/>
    </row>
    <row r="19" spans="1:11" ht="16.5">
      <c r="A19" s="5" t="str">
        <f t="shared" si="0"/>
        <v>HÖCHSTENS 3 STIMMEN</v>
      </c>
      <c r="B19" s="6" t="s">
        <v>2</v>
      </c>
      <c r="C19" s="2">
        <f>IF(AND(B19&gt;0,B19&lt;4),B19,IF(AND($B$9="x",$B$36&lt;16),1,""))</f>
      </c>
      <c r="D19" s="7">
        <v>109</v>
      </c>
      <c r="E19" s="3" t="s">
        <v>16</v>
      </c>
      <c r="F19" s="34"/>
      <c r="G19" s="8"/>
      <c r="H19" s="32"/>
      <c r="I19" s="13"/>
      <c r="J19" s="13"/>
      <c r="K19" s="8"/>
    </row>
    <row r="20" spans="1:11" ht="16.5">
      <c r="A20" s="5" t="str">
        <f t="shared" si="0"/>
        <v>HÖCHSTENS 3 STIMMEN</v>
      </c>
      <c r="B20" s="6" t="s">
        <v>2</v>
      </c>
      <c r="C20" s="2">
        <f>IF(AND(B20&gt;0,B20&lt;4),B20,IF(AND($B$9="x",$B$36&lt;15),1,""))</f>
      </c>
      <c r="D20" s="7">
        <v>110</v>
      </c>
      <c r="E20" s="3" t="s">
        <v>17</v>
      </c>
      <c r="F20" s="34"/>
      <c r="G20" s="8"/>
      <c r="H20" s="32"/>
      <c r="I20" s="13"/>
      <c r="J20" s="13"/>
      <c r="K20" s="8"/>
    </row>
    <row r="21" spans="1:11" ht="16.5">
      <c r="A21" s="5" t="str">
        <f t="shared" si="0"/>
        <v>HÖCHSTENS 3 STIMMEN</v>
      </c>
      <c r="B21" s="6" t="s">
        <v>2</v>
      </c>
      <c r="C21" s="2">
        <f>IF(AND(B21&gt;0,B21&lt;4),B21,IF(AND($B$9="x",$B$36&lt;14),1,""))</f>
      </c>
      <c r="D21" s="7">
        <v>111</v>
      </c>
      <c r="E21" s="3" t="s">
        <v>18</v>
      </c>
      <c r="F21" s="34"/>
      <c r="G21" s="8"/>
      <c r="H21" s="32"/>
      <c r="I21" s="13"/>
      <c r="J21" s="13"/>
      <c r="K21" s="8"/>
    </row>
    <row r="22" spans="1:11" ht="16.5">
      <c r="A22" s="5" t="str">
        <f t="shared" si="0"/>
        <v>HÖCHSTENS 3 STIMMEN</v>
      </c>
      <c r="B22" s="6" t="s">
        <v>2</v>
      </c>
      <c r="C22" s="2">
        <f>IF(AND(B22&gt;0,B22&lt;4),B22,IF(AND($B$9="x",$B$36&lt;13),1,""))</f>
      </c>
      <c r="D22" s="7">
        <v>112</v>
      </c>
      <c r="E22" s="3" t="s">
        <v>19</v>
      </c>
      <c r="F22" s="34"/>
      <c r="G22" s="8"/>
      <c r="H22" s="32"/>
      <c r="I22" s="13"/>
      <c r="J22" s="13"/>
      <c r="K22" s="8"/>
    </row>
    <row r="23" spans="1:11" ht="16.5">
      <c r="A23" s="5" t="str">
        <f t="shared" si="0"/>
        <v>HÖCHSTENS 3 STIMMEN</v>
      </c>
      <c r="B23" s="6" t="s">
        <v>2</v>
      </c>
      <c r="C23" s="2">
        <f>IF(AND(B23&gt;0,B23&lt;4),B23,IF(AND($B$9="x",$B$36&lt;12),1,""))</f>
      </c>
      <c r="D23" s="7">
        <v>113</v>
      </c>
      <c r="E23" s="3" t="s">
        <v>20</v>
      </c>
      <c r="F23" s="34"/>
      <c r="G23" s="8"/>
      <c r="H23" s="32"/>
      <c r="I23" s="13"/>
      <c r="J23" s="13"/>
      <c r="K23" s="8"/>
    </row>
    <row r="24" spans="1:11" ht="16.5">
      <c r="A24" s="5" t="str">
        <f t="shared" si="0"/>
        <v>HÖCHSTENS 3 STIMMEN</v>
      </c>
      <c r="B24" s="6" t="s">
        <v>2</v>
      </c>
      <c r="C24" s="2">
        <f>IF(AND(B24&gt;0,B24&lt;4),B24,IF(AND($B$9="x",$B$36&lt;11),1,""))</f>
      </c>
      <c r="D24" s="7">
        <v>114</v>
      </c>
      <c r="E24" s="3" t="s">
        <v>21</v>
      </c>
      <c r="F24" s="34"/>
      <c r="G24" s="8"/>
      <c r="H24" s="32"/>
      <c r="I24" s="13"/>
      <c r="J24" s="13"/>
      <c r="K24" s="8"/>
    </row>
    <row r="25" spans="1:11" ht="16.5">
      <c r="A25" s="5" t="str">
        <f t="shared" si="0"/>
        <v>HÖCHSTENS 3 STIMMEN</v>
      </c>
      <c r="B25" s="6" t="s">
        <v>2</v>
      </c>
      <c r="C25" s="2">
        <f>IF(AND(B25&gt;0,B25&lt;4),B25,IF(AND($B$9="x",$B$36&lt;10),1,""))</f>
      </c>
      <c r="D25" s="7">
        <v>115</v>
      </c>
      <c r="E25" s="3" t="s">
        <v>22</v>
      </c>
      <c r="F25" s="34"/>
      <c r="G25" s="8"/>
      <c r="H25" s="32"/>
      <c r="I25" s="13"/>
      <c r="J25" s="13"/>
      <c r="K25" s="8"/>
    </row>
    <row r="26" spans="1:11" ht="16.5">
      <c r="A26" s="5" t="str">
        <f t="shared" si="0"/>
        <v>HÖCHSTENS 3 STIMMEN</v>
      </c>
      <c r="B26" s="6" t="s">
        <v>2</v>
      </c>
      <c r="C26" s="2">
        <f>IF(AND(B26&gt;0,B26&lt;4),B26,IF(AND($B$9="x",$B$36&lt;9),1,""))</f>
      </c>
      <c r="D26" s="7">
        <v>116</v>
      </c>
      <c r="E26" s="3" t="s">
        <v>23</v>
      </c>
      <c r="F26" s="34"/>
      <c r="G26" s="8"/>
      <c r="H26" s="32"/>
      <c r="I26" s="13"/>
      <c r="J26" s="13"/>
      <c r="K26" s="8"/>
    </row>
    <row r="27" spans="1:11" ht="16.5">
      <c r="A27" s="5" t="str">
        <f t="shared" si="0"/>
        <v>HÖCHSTENS 3 STIMMEN</v>
      </c>
      <c r="B27" s="6" t="s">
        <v>2</v>
      </c>
      <c r="C27" s="2">
        <f>IF(AND(B27&gt;0,B27&lt;4),B27,IF(AND($B$9="x",$B$36&lt;8),1,""))</f>
      </c>
      <c r="D27" s="7">
        <v>117</v>
      </c>
      <c r="E27" s="3" t="s">
        <v>24</v>
      </c>
      <c r="F27" s="34"/>
      <c r="G27" s="8"/>
      <c r="H27" s="32"/>
      <c r="I27" s="13"/>
      <c r="J27" s="13"/>
      <c r="K27" s="8"/>
    </row>
    <row r="28" spans="1:11" ht="16.5">
      <c r="A28" s="5" t="str">
        <f t="shared" si="0"/>
        <v>HÖCHSTENS 3 STIMMEN</v>
      </c>
      <c r="B28" s="6" t="s">
        <v>2</v>
      </c>
      <c r="C28" s="2">
        <f>IF(AND(B28&gt;0,B28&lt;4),B28,IF(AND($B$9="x",$B$36&lt;7),1,""))</f>
      </c>
      <c r="D28" s="7">
        <v>118</v>
      </c>
      <c r="E28" s="3" t="s">
        <v>25</v>
      </c>
      <c r="F28" s="34"/>
      <c r="G28" s="8"/>
      <c r="H28" s="32"/>
      <c r="I28" s="13"/>
      <c r="J28" s="13"/>
      <c r="K28" s="8"/>
    </row>
    <row r="29" spans="1:11" ht="16.5">
      <c r="A29" s="5" t="str">
        <f t="shared" si="0"/>
        <v>HÖCHSTENS 3 STIMMEN</v>
      </c>
      <c r="B29" s="6" t="s">
        <v>2</v>
      </c>
      <c r="C29" s="2">
        <f>IF(AND(B29&gt;0,B29&lt;4),B29,IF(AND($B$9="x",$B$36&lt;6),1,""))</f>
      </c>
      <c r="D29" s="7">
        <v>119</v>
      </c>
      <c r="E29" s="3" t="s">
        <v>26</v>
      </c>
      <c r="F29" s="34"/>
      <c r="G29" s="8"/>
      <c r="H29" s="32"/>
      <c r="I29" s="13"/>
      <c r="J29" s="13"/>
      <c r="K29" s="8"/>
    </row>
    <row r="30" spans="1:11" ht="16.5">
      <c r="A30" s="5" t="str">
        <f t="shared" si="0"/>
        <v>HÖCHSTENS 3 STIMMEN</v>
      </c>
      <c r="B30" s="6" t="s">
        <v>2</v>
      </c>
      <c r="C30" s="2">
        <f>IF(AND(B30&gt;0,B30&lt;4),B30,IF(AND($B$9="x",$B$36&lt;5),1,""))</f>
      </c>
      <c r="D30" s="7">
        <v>120</v>
      </c>
      <c r="E30" s="3" t="s">
        <v>27</v>
      </c>
      <c r="F30" s="34"/>
      <c r="G30" s="8"/>
      <c r="H30" s="32"/>
      <c r="I30" s="13"/>
      <c r="J30" s="13"/>
      <c r="K30" s="8"/>
    </row>
    <row r="31" spans="1:11" ht="16.5">
      <c r="A31" s="5" t="str">
        <f t="shared" si="0"/>
        <v>HÖCHSTENS 3 STIMMEN</v>
      </c>
      <c r="B31" s="6" t="s">
        <v>2</v>
      </c>
      <c r="C31" s="2">
        <f>IF(AND(B31&gt;0,B31&lt;4),B31,IF(AND($B$9="x",$B$36&lt;4),1,""))</f>
      </c>
      <c r="D31" s="7">
        <v>121</v>
      </c>
      <c r="E31" s="3" t="s">
        <v>28</v>
      </c>
      <c r="F31" s="34"/>
      <c r="G31" s="8"/>
      <c r="H31" s="32"/>
      <c r="I31" s="13"/>
      <c r="J31" s="13"/>
      <c r="K31" s="8"/>
    </row>
    <row r="32" spans="1:11" ht="16.5">
      <c r="A32" s="5" t="str">
        <f t="shared" si="0"/>
        <v>HÖCHSTENS 3 STIMMEN</v>
      </c>
      <c r="B32" s="6" t="s">
        <v>2</v>
      </c>
      <c r="C32" s="2">
        <f>IF(AND(B32&gt;0,B32&lt;4),B32,IF(AND($B$9="x",$B$36&lt;3),1,""))</f>
      </c>
      <c r="D32" s="7">
        <v>122</v>
      </c>
      <c r="E32" s="3" t="s">
        <v>29</v>
      </c>
      <c r="F32" s="34"/>
      <c r="G32" s="8"/>
      <c r="H32" s="32"/>
      <c r="I32" s="13"/>
      <c r="J32" s="13"/>
      <c r="K32" s="8"/>
    </row>
    <row r="33" spans="1:11" ht="16.5">
      <c r="A33" s="5" t="str">
        <f t="shared" si="0"/>
        <v>HÖCHSTENS 3 STIMMEN</v>
      </c>
      <c r="B33" s="6" t="s">
        <v>2</v>
      </c>
      <c r="C33" s="2">
        <f>IF(AND(B33&gt;0,B33&lt;4),B33,IF(AND($B$9="x",$B$36&lt;2),1,""))</f>
      </c>
      <c r="D33" s="7">
        <v>123</v>
      </c>
      <c r="E33" s="3" t="s">
        <v>30</v>
      </c>
      <c r="F33" s="34"/>
      <c r="G33" s="8"/>
      <c r="H33" s="32"/>
      <c r="I33" s="13"/>
      <c r="J33" s="13"/>
      <c r="K33" s="8"/>
    </row>
    <row r="34" spans="1:11" ht="16.5">
      <c r="A34" s="5" t="str">
        <f t="shared" si="0"/>
        <v>HÖCHSTENS 3 STIMMEN</v>
      </c>
      <c r="B34" s="6" t="s">
        <v>2</v>
      </c>
      <c r="C34" s="2">
        <f>IF(AND(B34&gt;0,B34&lt;4),B34,IF(AND($B$9="x",$B$36&lt;1),1,""))</f>
      </c>
      <c r="D34" s="7">
        <v>124</v>
      </c>
      <c r="E34" s="3" t="s">
        <v>31</v>
      </c>
      <c r="F34" s="34"/>
      <c r="G34" s="8"/>
      <c r="H34" s="32"/>
      <c r="I34" s="13"/>
      <c r="J34" s="13"/>
      <c r="K34" s="8"/>
    </row>
    <row r="35" spans="1:11" ht="16.5">
      <c r="A35" s="36" t="s">
        <v>6</v>
      </c>
      <c r="B35" s="3">
        <f>SUM(B11:B34)</f>
        <v>0</v>
      </c>
      <c r="C35" s="3">
        <f>SUM(C11:C34)</f>
        <v>0</v>
      </c>
      <c r="E35" s="35" t="s">
        <v>7</v>
      </c>
      <c r="F35" s="30"/>
      <c r="G35" s="30"/>
      <c r="H35" s="13"/>
      <c r="I35" s="13"/>
      <c r="J35" s="13"/>
      <c r="K35" s="8"/>
    </row>
    <row r="36" spans="1:11" ht="16.5">
      <c r="A36" s="37" t="s">
        <v>42</v>
      </c>
      <c r="B36" s="37">
        <f>SUM(B11:B34)-E67</f>
        <v>0</v>
      </c>
      <c r="C36" s="38" t="s">
        <v>2</v>
      </c>
      <c r="D36" s="37"/>
      <c r="E36" s="32"/>
      <c r="F36" s="13"/>
      <c r="G36" s="13"/>
      <c r="H36" s="13"/>
      <c r="I36" s="13"/>
      <c r="J36" s="13"/>
      <c r="K36" s="8"/>
    </row>
    <row r="37" spans="1:11" ht="16.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8"/>
    </row>
    <row r="38" spans="1:11" ht="16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8"/>
    </row>
    <row r="39" spans="1:10" ht="16.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6.5">
      <c r="A40" s="3" t="s">
        <v>41</v>
      </c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6.5">
      <c r="A41" s="3">
        <f>IF(AND(B11&gt;0,B11&lt;4),1,0)</f>
        <v>0</v>
      </c>
      <c r="B41" s="7">
        <v>101</v>
      </c>
      <c r="C41" s="13"/>
      <c r="D41" s="13">
        <f>IF($B$36&lt;24,1,0)</f>
        <v>1</v>
      </c>
      <c r="E41" s="13">
        <f>IF(AND(A41=1,D41=1),1,IF(AND(A41=1,D41=0),0,0))</f>
        <v>0</v>
      </c>
      <c r="F41" s="13"/>
      <c r="G41" s="13"/>
      <c r="H41" s="13"/>
      <c r="I41" s="13"/>
      <c r="J41" s="13"/>
    </row>
    <row r="42" spans="1:10" ht="16.5">
      <c r="A42" s="3">
        <f aca="true" t="shared" si="1" ref="A42:A64">IF(AND(B12&gt;0,B12&lt;4),1,0)</f>
        <v>0</v>
      </c>
      <c r="B42" s="7">
        <v>102</v>
      </c>
      <c r="C42" s="13"/>
      <c r="D42" s="13">
        <f>IF($B$36&lt;23,1,0)</f>
        <v>1</v>
      </c>
      <c r="E42" s="13">
        <f aca="true" t="shared" si="2" ref="E42:E64">IF(AND(A42=1,D42=1),1,IF(AND(A42=1,D42=0),0,0))</f>
        <v>0</v>
      </c>
      <c r="F42" s="13"/>
      <c r="G42" s="13"/>
      <c r="H42" s="13"/>
      <c r="I42" s="13"/>
      <c r="J42" s="13"/>
    </row>
    <row r="43" spans="1:10" ht="16.5">
      <c r="A43" s="3">
        <f t="shared" si="1"/>
        <v>0</v>
      </c>
      <c r="B43" s="7">
        <v>103</v>
      </c>
      <c r="C43" s="13"/>
      <c r="D43" s="13">
        <f>IF($B$36&lt;22,1,0)</f>
        <v>1</v>
      </c>
      <c r="E43" s="13">
        <f t="shared" si="2"/>
        <v>0</v>
      </c>
      <c r="F43" s="13"/>
      <c r="G43" s="13"/>
      <c r="H43" s="13"/>
      <c r="I43" s="13"/>
      <c r="J43" s="13"/>
    </row>
    <row r="44" spans="1:10" ht="16.5">
      <c r="A44" s="3">
        <f t="shared" si="1"/>
        <v>0</v>
      </c>
      <c r="B44" s="7">
        <v>104</v>
      </c>
      <c r="C44" s="13"/>
      <c r="D44" s="13">
        <f>IF($B$36&lt;21,1,0)</f>
        <v>1</v>
      </c>
      <c r="E44" s="13">
        <f t="shared" si="2"/>
        <v>0</v>
      </c>
      <c r="F44" s="13"/>
      <c r="G44" s="13"/>
      <c r="H44" s="13"/>
      <c r="I44" s="13"/>
      <c r="J44" s="13"/>
    </row>
    <row r="45" spans="1:10" ht="16.5">
      <c r="A45" s="3">
        <f t="shared" si="1"/>
        <v>0</v>
      </c>
      <c r="B45" s="7">
        <v>105</v>
      </c>
      <c r="C45" s="13"/>
      <c r="D45" s="13">
        <f>IF($B$36&lt;20,1,0)</f>
        <v>1</v>
      </c>
      <c r="E45" s="13">
        <f t="shared" si="2"/>
        <v>0</v>
      </c>
      <c r="F45" s="13"/>
      <c r="G45" s="13"/>
      <c r="H45" s="13"/>
      <c r="I45" s="13"/>
      <c r="J45" s="13"/>
    </row>
    <row r="46" spans="1:10" ht="16.5">
      <c r="A46" s="3">
        <f t="shared" si="1"/>
        <v>0</v>
      </c>
      <c r="B46" s="7">
        <v>106</v>
      </c>
      <c r="C46" s="13"/>
      <c r="D46" s="13">
        <f>IF($B$36&lt;19,1,0)</f>
        <v>1</v>
      </c>
      <c r="E46" s="13">
        <f t="shared" si="2"/>
        <v>0</v>
      </c>
      <c r="F46" s="13"/>
      <c r="G46" s="13"/>
      <c r="H46" s="13"/>
      <c r="I46" s="13"/>
      <c r="J46" s="13"/>
    </row>
    <row r="47" spans="1:10" ht="16.5">
      <c r="A47" s="3">
        <f t="shared" si="1"/>
        <v>0</v>
      </c>
      <c r="B47" s="7">
        <v>107</v>
      </c>
      <c r="C47" s="13"/>
      <c r="D47" s="13">
        <f>IF($B$36&lt;18,1,0)</f>
        <v>1</v>
      </c>
      <c r="E47" s="13">
        <f t="shared" si="2"/>
        <v>0</v>
      </c>
      <c r="F47" s="13"/>
      <c r="G47" s="13"/>
      <c r="H47" s="13"/>
      <c r="I47" s="13"/>
      <c r="J47" s="13"/>
    </row>
    <row r="48" spans="1:10" ht="16.5">
      <c r="A48" s="3">
        <f t="shared" si="1"/>
        <v>0</v>
      </c>
      <c r="B48" s="7">
        <v>108</v>
      </c>
      <c r="C48" s="13"/>
      <c r="D48" s="13">
        <f>IF($B$36&lt;17,1,0)</f>
        <v>1</v>
      </c>
      <c r="E48" s="13">
        <f t="shared" si="2"/>
        <v>0</v>
      </c>
      <c r="F48" s="13"/>
      <c r="G48" s="13"/>
      <c r="H48" s="13"/>
      <c r="I48" s="13"/>
      <c r="J48" s="13"/>
    </row>
    <row r="49" spans="1:10" ht="16.5">
      <c r="A49" s="3">
        <f t="shared" si="1"/>
        <v>0</v>
      </c>
      <c r="B49" s="7">
        <v>109</v>
      </c>
      <c r="C49" s="13"/>
      <c r="D49" s="13">
        <f>IF($B$36&lt;16,1,0)</f>
        <v>1</v>
      </c>
      <c r="E49" s="13">
        <f t="shared" si="2"/>
        <v>0</v>
      </c>
      <c r="F49" s="13"/>
      <c r="G49" s="13"/>
      <c r="H49" s="13"/>
      <c r="I49" s="13"/>
      <c r="J49" s="13"/>
    </row>
    <row r="50" spans="1:10" ht="16.5">
      <c r="A50" s="3">
        <f t="shared" si="1"/>
        <v>0</v>
      </c>
      <c r="B50" s="7">
        <v>110</v>
      </c>
      <c r="C50" s="13"/>
      <c r="D50" s="13">
        <f>IF($B$36&lt;15,1,0)</f>
        <v>1</v>
      </c>
      <c r="E50" s="13">
        <f t="shared" si="2"/>
        <v>0</v>
      </c>
      <c r="F50" s="13"/>
      <c r="G50" s="13"/>
      <c r="H50" s="13"/>
      <c r="I50" s="13"/>
      <c r="J50" s="13"/>
    </row>
    <row r="51" spans="1:10" ht="16.5">
      <c r="A51" s="3">
        <f t="shared" si="1"/>
        <v>0</v>
      </c>
      <c r="B51" s="7">
        <v>111</v>
      </c>
      <c r="C51" s="13"/>
      <c r="D51" s="13">
        <f>IF($B$36&lt;14,1,0)</f>
        <v>1</v>
      </c>
      <c r="E51" s="13">
        <f t="shared" si="2"/>
        <v>0</v>
      </c>
      <c r="F51" s="13"/>
      <c r="G51" s="13"/>
      <c r="H51" s="13"/>
      <c r="I51" s="13"/>
      <c r="J51" s="13"/>
    </row>
    <row r="52" spans="1:10" ht="16.5">
      <c r="A52" s="3">
        <f t="shared" si="1"/>
        <v>0</v>
      </c>
      <c r="B52" s="7">
        <v>112</v>
      </c>
      <c r="C52" s="13"/>
      <c r="D52" s="13">
        <f>IF($B$36&lt;13,1,0)</f>
        <v>1</v>
      </c>
      <c r="E52" s="13">
        <f t="shared" si="2"/>
        <v>0</v>
      </c>
      <c r="F52" s="13"/>
      <c r="G52" s="13"/>
      <c r="H52" s="13"/>
      <c r="I52" s="13"/>
      <c r="J52" s="13"/>
    </row>
    <row r="53" spans="1:10" ht="16.5">
      <c r="A53" s="3">
        <f t="shared" si="1"/>
        <v>0</v>
      </c>
      <c r="B53" s="7">
        <v>113</v>
      </c>
      <c r="C53" s="13"/>
      <c r="D53" s="13">
        <f>IF($B$36&lt;12,1,0)</f>
        <v>1</v>
      </c>
      <c r="E53" s="13">
        <f t="shared" si="2"/>
        <v>0</v>
      </c>
      <c r="F53" s="13"/>
      <c r="G53" s="13"/>
      <c r="H53" s="13"/>
      <c r="I53" s="13"/>
      <c r="J53" s="13"/>
    </row>
    <row r="54" spans="1:10" ht="16.5">
      <c r="A54" s="3">
        <f t="shared" si="1"/>
        <v>0</v>
      </c>
      <c r="B54" s="7">
        <v>114</v>
      </c>
      <c r="C54" s="13"/>
      <c r="D54" s="13">
        <f>IF($B$36&lt;11,1,0)</f>
        <v>1</v>
      </c>
      <c r="E54" s="13">
        <f t="shared" si="2"/>
        <v>0</v>
      </c>
      <c r="F54" s="13"/>
      <c r="G54" s="13"/>
      <c r="H54" s="13"/>
      <c r="I54" s="13"/>
      <c r="J54" s="13"/>
    </row>
    <row r="55" spans="1:5" ht="16.5">
      <c r="A55" s="3">
        <f t="shared" si="1"/>
        <v>0</v>
      </c>
      <c r="B55" s="7">
        <v>115</v>
      </c>
      <c r="D55" s="13">
        <f>IF($B$36&lt;10,1,0)</f>
        <v>1</v>
      </c>
      <c r="E55" s="13">
        <f t="shared" si="2"/>
        <v>0</v>
      </c>
    </row>
    <row r="56" spans="1:5" ht="16.5">
      <c r="A56" s="3">
        <f t="shared" si="1"/>
        <v>0</v>
      </c>
      <c r="B56" s="7">
        <v>116</v>
      </c>
      <c r="D56" s="13">
        <f>IF($B$36&lt;9,1,0)</f>
        <v>1</v>
      </c>
      <c r="E56" s="13">
        <f t="shared" si="2"/>
        <v>0</v>
      </c>
    </row>
    <row r="57" spans="1:5" ht="16.5">
      <c r="A57" s="3">
        <f t="shared" si="1"/>
        <v>0</v>
      </c>
      <c r="B57" s="7">
        <v>117</v>
      </c>
      <c r="D57" s="13">
        <f>IF($B$36&lt;8,1,0)</f>
        <v>1</v>
      </c>
      <c r="E57" s="13">
        <f t="shared" si="2"/>
        <v>0</v>
      </c>
    </row>
    <row r="58" spans="1:5" ht="16.5">
      <c r="A58" s="3">
        <f t="shared" si="1"/>
        <v>0</v>
      </c>
      <c r="B58" s="7">
        <v>118</v>
      </c>
      <c r="D58" s="13">
        <f>IF($B$36&lt;7,1,0)</f>
        <v>1</v>
      </c>
      <c r="E58" s="13">
        <f t="shared" si="2"/>
        <v>0</v>
      </c>
    </row>
    <row r="59" spans="1:5" ht="16.5">
      <c r="A59" s="3">
        <f t="shared" si="1"/>
        <v>0</v>
      </c>
      <c r="B59" s="7">
        <v>119</v>
      </c>
      <c r="D59" s="13">
        <f>IF($B$36&lt;6,1,0)</f>
        <v>1</v>
      </c>
      <c r="E59" s="13">
        <f t="shared" si="2"/>
        <v>0</v>
      </c>
    </row>
    <row r="60" spans="1:5" ht="16.5">
      <c r="A60" s="3">
        <f t="shared" si="1"/>
        <v>0</v>
      </c>
      <c r="B60" s="7">
        <v>120</v>
      </c>
      <c r="D60" s="13">
        <f>IF($B$36&lt;5,1,0)</f>
        <v>1</v>
      </c>
      <c r="E60" s="13">
        <f t="shared" si="2"/>
        <v>0</v>
      </c>
    </row>
    <row r="61" spans="1:5" ht="16.5">
      <c r="A61" s="3">
        <f t="shared" si="1"/>
        <v>0</v>
      </c>
      <c r="B61" s="7">
        <v>121</v>
      </c>
      <c r="D61" s="13">
        <f>IF($B$36&lt;4,1,0)</f>
        <v>1</v>
      </c>
      <c r="E61" s="13">
        <f t="shared" si="2"/>
        <v>0</v>
      </c>
    </row>
    <row r="62" spans="1:5" ht="16.5">
      <c r="A62" s="3">
        <f t="shared" si="1"/>
        <v>0</v>
      </c>
      <c r="B62" s="7">
        <v>122</v>
      </c>
      <c r="D62" s="13">
        <f>IF($B$36&lt;3,1,0)</f>
        <v>1</v>
      </c>
      <c r="E62" s="13">
        <f t="shared" si="2"/>
        <v>0</v>
      </c>
    </row>
    <row r="63" spans="1:5" ht="16.5">
      <c r="A63" s="3">
        <f t="shared" si="1"/>
        <v>0</v>
      </c>
      <c r="B63" s="7">
        <v>123</v>
      </c>
      <c r="D63" s="13">
        <f>IF($B$36&lt;2,1,0)</f>
        <v>1</v>
      </c>
      <c r="E63" s="13">
        <f t="shared" si="2"/>
        <v>0</v>
      </c>
    </row>
    <row r="64" spans="1:5" ht="16.5">
      <c r="A64" s="3">
        <f t="shared" si="1"/>
        <v>0</v>
      </c>
      <c r="B64" s="7">
        <v>124</v>
      </c>
      <c r="D64" s="13">
        <f>IF($B$36&lt;1,1,0)</f>
        <v>1</v>
      </c>
      <c r="E64" s="13">
        <f t="shared" si="2"/>
        <v>0</v>
      </c>
    </row>
    <row r="65" spans="1:2" ht="16.5">
      <c r="A65" s="3" t="s">
        <v>2</v>
      </c>
      <c r="B65" s="8"/>
    </row>
    <row r="66" ht="16.5">
      <c r="B66" s="8"/>
    </row>
    <row r="67" spans="1:5" ht="16.5">
      <c r="A67" s="3">
        <f>SUM(A41:A65)</f>
        <v>0</v>
      </c>
      <c r="B67" s="8" t="s">
        <v>3</v>
      </c>
      <c r="E67" s="3">
        <f>SUM(E41:E64)</f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Hofmann, G.</dc:creator>
  <cp:keywords/>
  <dc:description/>
  <cp:lastModifiedBy>Hofmann, G.</cp:lastModifiedBy>
  <dcterms:created xsi:type="dcterms:W3CDTF">2008-02-26T07:09:23Z</dcterms:created>
  <dcterms:modified xsi:type="dcterms:W3CDTF">2008-02-27T20:28:40Z</dcterms:modified>
  <cp:category/>
  <cp:version/>
  <cp:contentType/>
  <cp:contentStatus/>
</cp:coreProperties>
</file>